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Event Cover\"/>
    </mc:Choice>
  </mc:AlternateContent>
  <xr:revisionPtr revIDLastSave="0" documentId="8_{1CEB4BB0-CA08-4C72-A1BE-9FD58D6F71B1}" xr6:coauthVersionLast="47" xr6:coauthVersionMax="47" xr10:uidLastSave="{00000000-0000-0000-0000-000000000000}"/>
  <bookViews>
    <workbookView xWindow="-28920" yWindow="-120" windowWidth="29040" windowHeight="15840" xr2:uid="{00000000-000D-0000-FFFF-FFFF00000000}"/>
  </bookViews>
  <sheets>
    <sheet name="Medical Risk Assessment" sheetId="1" r:id="rId1"/>
    <sheet name="data_tables" sheetId="2" r:id="rId2"/>
  </sheets>
  <definedNames>
    <definedName name="_xlnm.Print_Area" localSheetId="0">'Medical Risk Assessment'!$A$1:$D$29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16" i="1" l="1"/>
  <c r="D15" i="1"/>
  <c r="D14" i="1"/>
  <c r="D13" i="1"/>
  <c r="D12" i="1"/>
  <c r="D11" i="1"/>
  <c r="D9" i="1"/>
  <c r="D8" i="1"/>
  <c r="D6" i="1"/>
  <c r="D5" i="1"/>
  <c r="D4" i="1"/>
  <c r="D7" i="1" l="1"/>
  <c r="D17" i="1"/>
  <c r="D10" i="1"/>
  <c r="D19" i="1" l="1"/>
  <c r="B29" i="1" s="1"/>
  <c r="B24" i="1" l="1"/>
  <c r="B27" i="1"/>
  <c r="B28" i="1"/>
  <c r="B25" i="1"/>
  <c r="B23" i="1"/>
  <c r="B26" i="1"/>
</calcChain>
</file>

<file path=xl/sharedStrings.xml><?xml version="1.0" encoding="utf-8"?>
<sst xmlns="http://schemas.openxmlformats.org/spreadsheetml/2006/main" count="154" uniqueCount="134">
  <si>
    <t>Item</t>
  </si>
  <si>
    <t>Details</t>
  </si>
  <si>
    <t>Score</t>
  </si>
  <si>
    <t>A - Nature of Event</t>
  </si>
  <si>
    <t>Classical Performance</t>
  </si>
  <si>
    <t>Public Exhibition</t>
  </si>
  <si>
    <t>Pop / Rock Concert</t>
  </si>
  <si>
    <t>Dance Event</t>
  </si>
  <si>
    <t>Marine</t>
  </si>
  <si>
    <t>Motorcycle Display</t>
  </si>
  <si>
    <t>Aviation</t>
  </si>
  <si>
    <t>Motor Sport</t>
  </si>
  <si>
    <t>B - Venue</t>
  </si>
  <si>
    <t>Indoor</t>
  </si>
  <si>
    <t>Stadium</t>
  </si>
  <si>
    <t>Outdoor in confined location, eg park</t>
  </si>
  <si>
    <t>Other Outdoor, eg festival</t>
  </si>
  <si>
    <t>Widespread public location in streets</t>
  </si>
  <si>
    <t>Temporary outdoor structure</t>
  </si>
  <si>
    <t>Includes overnight camping</t>
  </si>
  <si>
    <t>NATURE OF EVENT</t>
  </si>
  <si>
    <t>VENUE</t>
  </si>
  <si>
    <t>STANDING / SEATED</t>
  </si>
  <si>
    <t>Seated</t>
  </si>
  <si>
    <t>Mixed</t>
  </si>
  <si>
    <t>Standing</t>
  </si>
  <si>
    <t>C - Standing / Seated</t>
  </si>
  <si>
    <t>D - Audience Profile</t>
  </si>
  <si>
    <t>Full Mix, in family groups</t>
  </si>
  <si>
    <t>Full mix, not in family groups</t>
  </si>
  <si>
    <t>Predominately young adults</t>
  </si>
  <si>
    <t>Predominately children and teenagers</t>
  </si>
  <si>
    <t>Full mix, rival factions</t>
  </si>
  <si>
    <t>AUDIENCE PROFILE</t>
  </si>
  <si>
    <t>TOTAL FOR SECTION ONE</t>
  </si>
  <si>
    <t>SECTION ONE</t>
  </si>
  <si>
    <t>E - Past History</t>
  </si>
  <si>
    <t>F - Expected Numbers</t>
  </si>
  <si>
    <t>SECTION TWO</t>
  </si>
  <si>
    <t>PAST HISTORY</t>
  </si>
  <si>
    <t>Good data, low casualty rate previously (less than 1%)</t>
  </si>
  <si>
    <t>Good data, medium casualty rate previously (1% - 2%)</t>
  </si>
  <si>
    <t>Good data, high casualty rate previously (more than 2%)</t>
  </si>
  <si>
    <t>First Event, no data</t>
  </si>
  <si>
    <t>EXPECTED NUMBERS</t>
  </si>
  <si>
    <t>&lt; 3000</t>
  </si>
  <si>
    <t>&lt; 5000</t>
  </si>
  <si>
    <t>&lt; 10 000</t>
  </si>
  <si>
    <t>&lt; 20 000</t>
  </si>
  <si>
    <t>&lt; 30 000</t>
  </si>
  <si>
    <t>&lt; 40 000</t>
  </si>
  <si>
    <t>&lt; 60 000</t>
  </si>
  <si>
    <t>&lt; 80 000</t>
  </si>
  <si>
    <t>&lt; 100 000</t>
  </si>
  <si>
    <t>&lt; 200 000</t>
  </si>
  <si>
    <t>&lt; 300 000</t>
  </si>
  <si>
    <t>&lt; 1000</t>
  </si>
  <si>
    <t>TOTAL FOR SECTION TWO</t>
  </si>
  <si>
    <t>State Occasions</t>
  </si>
  <si>
    <t>VIP Visits / Summit</t>
  </si>
  <si>
    <t>Music Festival</t>
  </si>
  <si>
    <t>Bonfire / Pyrotechnic Display</t>
  </si>
  <si>
    <t>New Year Celebrations</t>
  </si>
  <si>
    <t>Demonstrations / marches/political events - Low risk of disorder</t>
  </si>
  <si>
    <t>Demonstrations / marches/political events - Medium risk of disorder</t>
  </si>
  <si>
    <t>Demonstrations / marches/political events - High risk of disorder</t>
  </si>
  <si>
    <t>Demonstrations / marches/political events - Opposing factions involved</t>
  </si>
  <si>
    <t>Less than 4 hours</t>
  </si>
  <si>
    <t>More than 4 hours</t>
  </si>
  <si>
    <t>More than 12 hours</t>
  </si>
  <si>
    <t>TIME OF YEAR</t>
  </si>
  <si>
    <t>Summer</t>
  </si>
  <si>
    <t>Autumn</t>
  </si>
  <si>
    <t>Winter</t>
  </si>
  <si>
    <t>Spring</t>
  </si>
  <si>
    <t>PROXIMITY TO A&amp;E</t>
  </si>
  <si>
    <t>Less than 30min by road</t>
  </si>
  <si>
    <t>More than 30min by road</t>
  </si>
  <si>
    <t>PROFILE OF A&amp;E</t>
  </si>
  <si>
    <t>Choice of A&amp;E Departments</t>
  </si>
  <si>
    <t>Small A&amp;E Department</t>
  </si>
  <si>
    <t>ADDITIONAL HAZARDS</t>
  </si>
  <si>
    <t>Carnival</t>
  </si>
  <si>
    <t>Helicopters</t>
  </si>
  <si>
    <t>Parachute Display</t>
  </si>
  <si>
    <t>Street Theatre</t>
  </si>
  <si>
    <t>ADDITIONAL ON-SITE FACILITIES</t>
  </si>
  <si>
    <t>Suturing</t>
  </si>
  <si>
    <t>X-Ray</t>
  </si>
  <si>
    <t>Minor Surgery</t>
  </si>
  <si>
    <t>Plastering</t>
  </si>
  <si>
    <t>Psychiatric / GP Facilities</t>
  </si>
  <si>
    <t>G - Expected Queuing</t>
  </si>
  <si>
    <t>H - Time of Year</t>
  </si>
  <si>
    <t>I - Proximity to A&amp;E</t>
  </si>
  <si>
    <t>J - Profile of A&amp;E</t>
  </si>
  <si>
    <t>K - Additional Hazards</t>
  </si>
  <si>
    <t>L - Additional on-site facilities</t>
  </si>
  <si>
    <t>TOTAL FOR SECTION THREE</t>
  </si>
  <si>
    <t>SECTION THREE</t>
  </si>
  <si>
    <t>MEDICAL DEPLOYMENT</t>
  </si>
  <si>
    <t>Ambulance</t>
  </si>
  <si>
    <t>First Aid Personnel</t>
  </si>
  <si>
    <t>First Aid Ambulance</t>
  </si>
  <si>
    <t>Nurse</t>
  </si>
  <si>
    <t>Doctor</t>
  </si>
  <si>
    <t>NEAS Manager</t>
  </si>
  <si>
    <t>Radio Control Officer</t>
  </si>
  <si>
    <t>MINIMUM NEED</t>
  </si>
  <si>
    <t>15+</t>
  </si>
  <si>
    <t>200+</t>
  </si>
  <si>
    <t>35+</t>
  </si>
  <si>
    <t>24+</t>
  </si>
  <si>
    <t>12+</t>
  </si>
  <si>
    <t>visit</t>
  </si>
  <si>
    <t>8+</t>
  </si>
  <si>
    <t>OVERALL SCORE FOR EVENT</t>
  </si>
  <si>
    <t>SCORE</t>
  </si>
  <si>
    <t>EXPECTED QUEUING</t>
  </si>
  <si>
    <t>Agricultural / Country Show</t>
  </si>
  <si>
    <t>Large A&amp;E Department</t>
  </si>
  <si>
    <t>Children's Rides</t>
  </si>
  <si>
    <t>Predominately elderly</t>
  </si>
  <si>
    <t>NOTES/COMMENTS</t>
  </si>
  <si>
    <t>Min</t>
  </si>
  <si>
    <t>Max</t>
  </si>
  <si>
    <t>∞</t>
  </si>
  <si>
    <t>ACTUAL DEPLOYMENT FOR YOUR EVENT</t>
  </si>
  <si>
    <t>Where the actual deployments is lower that the minimum need column, the event organiser needs to add comments as to why this is, in the column provided.</t>
  </si>
  <si>
    <r>
      <t xml:space="preserve">Please complete the three sections by selecting the correct statement that best fits your event for each </t>
    </r>
    <r>
      <rPr>
        <b/>
        <sz val="11"/>
        <color theme="1"/>
        <rFont val="Calibri"/>
        <family val="2"/>
        <scheme val="minor"/>
      </rPr>
      <t>item (A to L)</t>
    </r>
    <r>
      <rPr>
        <sz val="11"/>
        <color theme="1"/>
        <rFont val="Calibri"/>
        <family val="2"/>
        <scheme val="minor"/>
      </rPr>
      <t xml:space="preserve">.  Once the statement has been selected a number will automatically appear in the </t>
    </r>
    <r>
      <rPr>
        <b/>
        <sz val="11"/>
        <color theme="1"/>
        <rFont val="Calibri"/>
        <family val="2"/>
        <scheme val="minor"/>
      </rPr>
      <t>"Score Column"</t>
    </r>
    <r>
      <rPr>
        <sz val="11"/>
        <color theme="1"/>
        <rFont val="Calibri"/>
        <family val="2"/>
        <scheme val="minor"/>
      </rPr>
      <t xml:space="preserve">.                                                                                                                                                           </t>
    </r>
  </si>
  <si>
    <r>
      <t xml:space="preserve">The </t>
    </r>
    <r>
      <rPr>
        <b/>
        <sz val="11"/>
        <color theme="1"/>
        <rFont val="Calibri"/>
        <family val="2"/>
        <scheme val="minor"/>
      </rPr>
      <t xml:space="preserve">"Minimum Need" </t>
    </r>
    <r>
      <rPr>
        <sz val="11"/>
        <color theme="1"/>
        <rFont val="Calibri"/>
        <family val="2"/>
        <scheme val="minor"/>
      </rPr>
      <t>column will automatically calculate for you using the Purple Guide information for Safer Events.  This column states the recommended legislative minimum numbers needed for your event.  The event organiser then needs to type in the actual numbers of deployments into the</t>
    </r>
    <r>
      <rPr>
        <b/>
        <sz val="11"/>
        <color theme="1"/>
        <rFont val="Calibri"/>
        <family val="2"/>
        <scheme val="minor"/>
      </rPr>
      <t xml:space="preserve"> "Actual deployment for your event"</t>
    </r>
    <r>
      <rPr>
        <sz val="11"/>
        <color theme="1"/>
        <rFont val="Calibri"/>
        <family val="2"/>
        <scheme val="minor"/>
      </rPr>
      <t xml:space="preserve"> column that will be at the event.</t>
    </r>
  </si>
  <si>
    <t>None</t>
  </si>
  <si>
    <t>NHS Ambulance Manager</t>
  </si>
  <si>
    <t xml:space="preserve">Event First Aid Requirement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</si>
</sst>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1" xfId="0" applyBorder="1"/>
    <xf numFmtId="0" fontId="2" fillId="2" borderId="1" xfId="0" applyFont="1" applyFill="1" applyBorder="1" applyAlignment="1">
      <alignment horizontal="center"/>
    </xf>
    <xf numFmtId="0" fontId="0" fillId="0" borderId="1" xfId="0" applyFill="1" applyBorder="1"/>
    <xf numFmtId="0" fontId="0" fillId="0" borderId="1" xfId="0" applyBorder="1" applyAlignment="1">
      <alignment horizontal="center"/>
    </xf>
    <xf numFmtId="0" fontId="1" fillId="2" borderId="1" xfId="0" applyFont="1" applyFill="1" applyBorder="1"/>
    <xf numFmtId="0" fontId="0" fillId="0" borderId="1" xfId="0" applyBorder="1" applyAlignment="1">
      <alignment horizontal="center" vertical="center"/>
    </xf>
    <xf numFmtId="0" fontId="2" fillId="2" borderId="1" xfId="0" applyFont="1" applyFill="1" applyBorder="1"/>
    <xf numFmtId="0" fontId="0" fillId="0" borderId="1" xfId="0" applyFill="1" applyBorder="1" applyAlignment="1">
      <alignment horizontal="center" vertical="center"/>
    </xf>
    <xf numFmtId="0" fontId="3" fillId="0" borderId="1" xfId="0" applyFont="1" applyBorder="1"/>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 fillId="3" borderId="1" xfId="0" applyFont="1" applyFill="1" applyBorder="1"/>
    <xf numFmtId="0" fontId="2" fillId="3" borderId="1" xfId="0" applyFont="1" applyFill="1" applyBorder="1" applyAlignment="1">
      <alignment horizontal="center"/>
    </xf>
    <xf numFmtId="0" fontId="1" fillId="3" borderId="1" xfId="0" applyFont="1" applyFill="1" applyBorder="1"/>
    <xf numFmtId="0" fontId="1" fillId="2" borderId="1" xfId="0" applyFont="1" applyFill="1" applyBorder="1"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0" fillId="0" borderId="0" xfId="0" applyAlignment="1" applyProtection="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tabSelected="1" workbookViewId="0">
      <selection sqref="A1:D1"/>
    </sheetView>
  </sheetViews>
  <sheetFormatPr defaultRowHeight="15" x14ac:dyDescent="0.25"/>
  <cols>
    <col min="1" max="1" width="26.28515625" customWidth="1"/>
    <col min="2" max="2" width="28.140625" customWidth="1"/>
    <col min="3" max="3" width="46.42578125" customWidth="1"/>
    <col min="4" max="4" width="46" style="1" customWidth="1"/>
  </cols>
  <sheetData>
    <row r="1" spans="1:14" ht="30.75" customHeight="1" thickBot="1" x14ac:dyDescent="0.3">
      <c r="A1" s="24" t="s">
        <v>133</v>
      </c>
      <c r="B1" s="25"/>
      <c r="C1" s="25"/>
      <c r="D1" s="26"/>
    </row>
    <row r="2" spans="1:14" ht="15" customHeight="1" x14ac:dyDescent="0.25">
      <c r="A2" s="30" t="s">
        <v>35</v>
      </c>
      <c r="B2" s="3" t="s">
        <v>0</v>
      </c>
      <c r="C2" s="3" t="s">
        <v>1</v>
      </c>
      <c r="D2" s="3" t="s">
        <v>2</v>
      </c>
      <c r="F2" s="33" t="s">
        <v>129</v>
      </c>
      <c r="G2" s="34"/>
      <c r="H2" s="34"/>
      <c r="I2" s="34"/>
      <c r="J2" s="34"/>
      <c r="K2" s="34"/>
      <c r="L2" s="34"/>
      <c r="M2" s="35"/>
      <c r="N2" s="19"/>
    </row>
    <row r="3" spans="1:14" ht="15" customHeight="1" x14ac:dyDescent="0.25">
      <c r="A3" s="31"/>
      <c r="B3" s="2" t="s">
        <v>3</v>
      </c>
      <c r="C3" s="2"/>
      <c r="D3" s="21" t="str">
        <f>IF(C3="","",VLOOKUP(C3,data_tables!$A$2:$B$20,2,FALSE))</f>
        <v/>
      </c>
      <c r="F3" s="36"/>
      <c r="G3" s="37"/>
      <c r="H3" s="37"/>
      <c r="I3" s="37"/>
      <c r="J3" s="37"/>
      <c r="K3" s="37"/>
      <c r="L3" s="37"/>
      <c r="M3" s="38"/>
      <c r="N3" s="19"/>
    </row>
    <row r="4" spans="1:14" x14ac:dyDescent="0.25">
      <c r="A4" s="31"/>
      <c r="B4" s="2" t="s">
        <v>12</v>
      </c>
      <c r="C4" s="2"/>
      <c r="D4" s="21" t="str">
        <f>IF(C4="","",VLOOKUP(C4,data_tables!$A$22:$B$30,2,FALSE))</f>
        <v/>
      </c>
      <c r="F4" s="36"/>
      <c r="G4" s="37"/>
      <c r="H4" s="37"/>
      <c r="I4" s="37"/>
      <c r="J4" s="37"/>
      <c r="K4" s="37"/>
      <c r="L4" s="37"/>
      <c r="M4" s="38"/>
      <c r="N4" s="19"/>
    </row>
    <row r="5" spans="1:14" ht="15.75" thickBot="1" x14ac:dyDescent="0.3">
      <c r="A5" s="31"/>
      <c r="B5" s="2" t="s">
        <v>26</v>
      </c>
      <c r="C5" s="2"/>
      <c r="D5" s="21" t="str">
        <f>IF(C5="","",VLOOKUP(C5,data_tables!$A$34:$B$36,2,FALSE))</f>
        <v/>
      </c>
      <c r="F5" s="39"/>
      <c r="G5" s="40"/>
      <c r="H5" s="40"/>
      <c r="I5" s="40"/>
      <c r="J5" s="40"/>
      <c r="K5" s="40"/>
      <c r="L5" s="40"/>
      <c r="M5" s="41"/>
      <c r="N5" s="19"/>
    </row>
    <row r="6" spans="1:14" x14ac:dyDescent="0.25">
      <c r="A6" s="31"/>
      <c r="B6" s="2" t="s">
        <v>27</v>
      </c>
      <c r="C6" s="2"/>
      <c r="D6" s="21" t="str">
        <f>IF(C6="","",VLOOKUP(C6,data_tables!$A$40:$B$45,2,FALSE))</f>
        <v/>
      </c>
      <c r="F6" s="20"/>
      <c r="G6" s="20"/>
      <c r="H6" s="20"/>
      <c r="I6" s="20"/>
      <c r="J6" s="20"/>
      <c r="K6" s="20"/>
      <c r="L6" s="20"/>
      <c r="M6" s="20"/>
      <c r="N6" s="19"/>
    </row>
    <row r="7" spans="1:14" ht="15" customHeight="1" x14ac:dyDescent="0.25">
      <c r="A7" s="32"/>
      <c r="B7" s="27" t="s">
        <v>34</v>
      </c>
      <c r="C7" s="28"/>
      <c r="D7" s="22">
        <f>SUM(D3:D6)</f>
        <v>0</v>
      </c>
      <c r="F7" s="1"/>
      <c r="G7" s="1"/>
      <c r="H7" s="1"/>
      <c r="I7" s="1"/>
      <c r="J7" s="1"/>
      <c r="K7" s="1"/>
      <c r="L7" s="1"/>
      <c r="M7" s="1"/>
      <c r="N7" s="19"/>
    </row>
    <row r="8" spans="1:14" ht="18" customHeight="1" x14ac:dyDescent="0.25">
      <c r="A8" s="29" t="s">
        <v>38</v>
      </c>
      <c r="B8" s="4" t="s">
        <v>36</v>
      </c>
      <c r="C8" s="2"/>
      <c r="D8" s="21" t="str">
        <f>IF(C8="","",VLOOKUP(C8,data_tables!$E$3:$F$6,2,FALSE))</f>
        <v/>
      </c>
      <c r="F8" s="1"/>
      <c r="G8" s="1"/>
      <c r="H8" s="1"/>
      <c r="I8" s="1"/>
      <c r="J8" s="1"/>
      <c r="K8" s="1"/>
      <c r="L8" s="1"/>
      <c r="M8" s="1"/>
      <c r="N8" s="19"/>
    </row>
    <row r="9" spans="1:14" ht="18.75" customHeight="1" x14ac:dyDescent="0.25">
      <c r="A9" s="29"/>
      <c r="B9" s="4" t="s">
        <v>37</v>
      </c>
      <c r="C9" s="2"/>
      <c r="D9" s="21" t="str">
        <f>IF(C9="","",VLOOKUP(C9,data_tables!$E$10:$F$21,2,FALSE))</f>
        <v/>
      </c>
      <c r="F9" s="1"/>
      <c r="G9" s="1"/>
      <c r="H9" s="1"/>
      <c r="I9" s="1"/>
      <c r="J9" s="1"/>
      <c r="K9" s="1"/>
      <c r="L9" s="1"/>
      <c r="M9" s="1"/>
      <c r="N9" s="19"/>
    </row>
    <row r="10" spans="1:14" x14ac:dyDescent="0.25">
      <c r="A10" s="29"/>
      <c r="B10" s="27" t="s">
        <v>57</v>
      </c>
      <c r="C10" s="28"/>
      <c r="D10" s="22">
        <f>SUM(D8:D9)</f>
        <v>0</v>
      </c>
      <c r="F10" s="1"/>
      <c r="G10" s="1"/>
      <c r="H10" s="1"/>
      <c r="I10" s="1"/>
      <c r="J10" s="1"/>
      <c r="K10" s="1"/>
      <c r="L10" s="1"/>
      <c r="M10" s="1"/>
      <c r="N10" s="19"/>
    </row>
    <row r="11" spans="1:14" x14ac:dyDescent="0.25">
      <c r="A11" s="29" t="s">
        <v>99</v>
      </c>
      <c r="B11" s="4" t="s">
        <v>92</v>
      </c>
      <c r="C11" s="2"/>
      <c r="D11" s="21" t="str">
        <f>IF(C11="","",VLOOKUP(C11,data_tables!$I$3:$J$6,2,FALSE))</f>
        <v/>
      </c>
      <c r="F11" s="1"/>
      <c r="G11" s="1"/>
      <c r="H11" s="1"/>
      <c r="I11" s="1"/>
      <c r="J11" s="1"/>
      <c r="K11" s="1"/>
      <c r="L11" s="1"/>
      <c r="M11" s="1"/>
      <c r="N11" s="19"/>
    </row>
    <row r="12" spans="1:14" x14ac:dyDescent="0.25">
      <c r="A12" s="29"/>
      <c r="B12" s="4" t="s">
        <v>93</v>
      </c>
      <c r="C12" s="2"/>
      <c r="D12" s="21" t="str">
        <f>IF(C12="","",VLOOKUP(C12,data_tables!$I$10:$J$13,2,FALSE))</f>
        <v/>
      </c>
      <c r="F12" s="20"/>
      <c r="G12" s="20"/>
      <c r="H12" s="20"/>
      <c r="I12" s="20"/>
      <c r="J12" s="20"/>
      <c r="K12" s="20"/>
      <c r="L12" s="20"/>
      <c r="M12" s="20"/>
      <c r="N12" s="19"/>
    </row>
    <row r="13" spans="1:14" x14ac:dyDescent="0.25">
      <c r="A13" s="29"/>
      <c r="B13" s="4" t="s">
        <v>94</v>
      </c>
      <c r="C13" s="2"/>
      <c r="D13" s="21" t="str">
        <f>IF(C13="","",VLOOKUP(C13,data_tables!$I$18:$J$19,2,FALSE))</f>
        <v/>
      </c>
      <c r="F13" s="20"/>
      <c r="G13" s="20"/>
      <c r="H13" s="20"/>
      <c r="I13" s="20"/>
      <c r="J13" s="20"/>
      <c r="K13" s="20"/>
      <c r="L13" s="20"/>
      <c r="M13" s="20"/>
      <c r="N13" s="19"/>
    </row>
    <row r="14" spans="1:14" x14ac:dyDescent="0.25">
      <c r="A14" s="29"/>
      <c r="B14" s="4" t="s">
        <v>95</v>
      </c>
      <c r="C14" s="2"/>
      <c r="D14" s="21" t="str">
        <f>IF(C14="","",VLOOKUP(C14,data_tables!$I$23:$J$26,2,FALSE))</f>
        <v/>
      </c>
      <c r="F14" s="1"/>
      <c r="G14" s="1"/>
      <c r="H14" s="1"/>
      <c r="I14" s="1"/>
      <c r="J14" s="1"/>
      <c r="K14" s="1"/>
      <c r="L14" s="1"/>
      <c r="M14" s="1"/>
      <c r="N14" s="19"/>
    </row>
    <row r="15" spans="1:14" x14ac:dyDescent="0.25">
      <c r="A15" s="29"/>
      <c r="B15" s="4" t="s">
        <v>96</v>
      </c>
      <c r="C15" s="2"/>
      <c r="D15" s="21" t="str">
        <f>IF(C15="","",VLOOKUP(C15,data_tables!$I$31:$J$37,2,FALSE))</f>
        <v/>
      </c>
      <c r="F15" s="1"/>
      <c r="G15" s="1"/>
      <c r="H15" s="1"/>
      <c r="I15" s="1"/>
      <c r="J15" s="1"/>
      <c r="K15" s="1"/>
      <c r="L15" s="1"/>
      <c r="M15" s="1"/>
      <c r="N15" s="19"/>
    </row>
    <row r="16" spans="1:14" x14ac:dyDescent="0.25">
      <c r="A16" s="29"/>
      <c r="B16" s="4" t="s">
        <v>97</v>
      </c>
      <c r="C16" s="2"/>
      <c r="D16" s="21" t="str">
        <f>IF(C16="","",VLOOKUP(C16,data_tables!$I$41:$J$47,2,FALSE))</f>
        <v/>
      </c>
      <c r="F16" s="1"/>
      <c r="G16" s="1"/>
      <c r="H16" s="1"/>
      <c r="I16" s="1"/>
      <c r="J16" s="1"/>
      <c r="K16" s="1"/>
      <c r="L16" s="1"/>
      <c r="M16" s="1"/>
      <c r="N16" s="19"/>
    </row>
    <row r="17" spans="1:14" x14ac:dyDescent="0.25">
      <c r="A17" s="29"/>
      <c r="B17" s="27" t="s">
        <v>98</v>
      </c>
      <c r="C17" s="28"/>
      <c r="D17" s="22">
        <f>SUM(D11:D16)</f>
        <v>0</v>
      </c>
      <c r="F17" s="1"/>
      <c r="G17" s="1"/>
      <c r="H17" s="1"/>
      <c r="I17" s="1"/>
      <c r="J17" s="1"/>
      <c r="K17" s="1"/>
      <c r="L17" s="1"/>
      <c r="M17" s="1"/>
      <c r="N17" s="19"/>
    </row>
    <row r="18" spans="1:14" x14ac:dyDescent="0.25">
      <c r="D18" s="23"/>
      <c r="F18" s="1"/>
      <c r="G18" s="1"/>
      <c r="H18" s="1"/>
      <c r="I18" s="1"/>
      <c r="J18" s="1"/>
      <c r="K18" s="1"/>
      <c r="L18" s="1"/>
      <c r="M18" s="1"/>
      <c r="N18" s="19"/>
    </row>
    <row r="19" spans="1:14" x14ac:dyDescent="0.25">
      <c r="C19" s="16" t="s">
        <v>116</v>
      </c>
      <c r="D19" s="22">
        <f>D7+D10+D17</f>
        <v>0</v>
      </c>
      <c r="F19" s="20"/>
      <c r="G19" s="20"/>
      <c r="H19" s="20"/>
      <c r="I19" s="20"/>
      <c r="J19" s="20"/>
      <c r="K19" s="20"/>
      <c r="L19" s="20"/>
      <c r="M19" s="20"/>
      <c r="N19" s="19"/>
    </row>
    <row r="20" spans="1:14" x14ac:dyDescent="0.25">
      <c r="F20" s="1"/>
      <c r="G20" s="1"/>
      <c r="H20" s="1"/>
      <c r="I20" s="1"/>
      <c r="J20" s="1"/>
      <c r="K20" s="1"/>
      <c r="L20" s="1"/>
      <c r="M20" s="1"/>
    </row>
    <row r="21" spans="1:14" ht="15.75" thickBot="1" x14ac:dyDescent="0.3">
      <c r="F21" s="1"/>
      <c r="G21" s="1"/>
      <c r="H21" s="1"/>
      <c r="I21" s="1"/>
      <c r="J21" s="1"/>
      <c r="K21" s="1"/>
      <c r="L21" s="1"/>
      <c r="M21" s="1"/>
    </row>
    <row r="22" spans="1:14" ht="21.75" customHeight="1" x14ac:dyDescent="0.25">
      <c r="A22" s="11" t="s">
        <v>100</v>
      </c>
      <c r="B22" s="12" t="s">
        <v>108</v>
      </c>
      <c r="C22" s="12" t="s">
        <v>127</v>
      </c>
      <c r="D22" s="12" t="s">
        <v>123</v>
      </c>
      <c r="F22" s="33" t="s">
        <v>130</v>
      </c>
      <c r="G22" s="34"/>
      <c r="H22" s="34"/>
      <c r="I22" s="34"/>
      <c r="J22" s="34"/>
      <c r="K22" s="34"/>
      <c r="L22" s="34"/>
      <c r="M22" s="35"/>
    </row>
    <row r="23" spans="1:14" ht="29.25" customHeight="1" x14ac:dyDescent="0.25">
      <c r="A23" s="7" t="s">
        <v>101</v>
      </c>
      <c r="B23" s="7">
        <f>VLOOKUP(D19,data_tables!$N$6:$V$16,3,1)</f>
        <v>0</v>
      </c>
      <c r="C23" s="18"/>
      <c r="D23" s="17"/>
      <c r="F23" s="36"/>
      <c r="G23" s="37"/>
      <c r="H23" s="37"/>
      <c r="I23" s="37"/>
      <c r="J23" s="37"/>
      <c r="K23" s="37"/>
      <c r="L23" s="37"/>
      <c r="M23" s="38"/>
    </row>
    <row r="24" spans="1:14" ht="29.25" customHeight="1" x14ac:dyDescent="0.25">
      <c r="A24" s="7" t="s">
        <v>102</v>
      </c>
      <c r="B24" s="7">
        <f>VLOOKUP(D19,data_tables!$N$6:$V$16,4,1)</f>
        <v>4</v>
      </c>
      <c r="C24" s="18"/>
      <c r="D24" s="17"/>
      <c r="F24" s="36"/>
      <c r="G24" s="37"/>
      <c r="H24" s="37"/>
      <c r="I24" s="37"/>
      <c r="J24" s="37"/>
      <c r="K24" s="37"/>
      <c r="L24" s="37"/>
      <c r="M24" s="38"/>
    </row>
    <row r="25" spans="1:14" ht="29.25" customHeight="1" thickBot="1" x14ac:dyDescent="0.3">
      <c r="A25" s="7" t="s">
        <v>103</v>
      </c>
      <c r="B25" s="7">
        <f>VLOOKUP(D19,data_tables!$N$6:$V$16,5,1)</f>
        <v>0</v>
      </c>
      <c r="C25" s="18"/>
      <c r="D25" s="17"/>
      <c r="F25" s="39"/>
      <c r="G25" s="40"/>
      <c r="H25" s="40"/>
      <c r="I25" s="40"/>
      <c r="J25" s="40"/>
      <c r="K25" s="40"/>
      <c r="L25" s="40"/>
      <c r="M25" s="41"/>
    </row>
    <row r="26" spans="1:14" ht="29.25" customHeight="1" thickBot="1" x14ac:dyDescent="0.3">
      <c r="A26" s="7" t="s">
        <v>104</v>
      </c>
      <c r="B26" s="7">
        <f>VLOOKUP(D19,data_tables!$N$6:$V$16,6,1)</f>
        <v>0</v>
      </c>
      <c r="C26" s="18"/>
      <c r="D26" s="17"/>
      <c r="F26" s="20"/>
      <c r="G26" s="20"/>
      <c r="H26" s="20"/>
      <c r="I26" s="20"/>
      <c r="J26" s="20"/>
      <c r="K26" s="20"/>
      <c r="L26" s="20"/>
      <c r="M26" s="20"/>
    </row>
    <row r="27" spans="1:14" ht="29.25" customHeight="1" x14ac:dyDescent="0.25">
      <c r="A27" s="7" t="s">
        <v>105</v>
      </c>
      <c r="B27" s="7">
        <f>VLOOKUP(D19,data_tables!$N$6:$V$16,7,1)</f>
        <v>0</v>
      </c>
      <c r="C27" s="18"/>
      <c r="D27" s="17"/>
      <c r="F27" s="33" t="s">
        <v>128</v>
      </c>
      <c r="G27" s="34"/>
      <c r="H27" s="34"/>
      <c r="I27" s="34"/>
      <c r="J27" s="34"/>
      <c r="K27" s="34"/>
      <c r="L27" s="34"/>
      <c r="M27" s="35"/>
    </row>
    <row r="28" spans="1:14" ht="29.25" customHeight="1" thickBot="1" x14ac:dyDescent="0.3">
      <c r="A28" s="7" t="s">
        <v>132</v>
      </c>
      <c r="B28" s="7">
        <f>VLOOKUP(D19,data_tables!$N$6:$V$16,8,1)</f>
        <v>0</v>
      </c>
      <c r="C28" s="18"/>
      <c r="D28" s="17"/>
      <c r="F28" s="39"/>
      <c r="G28" s="40"/>
      <c r="H28" s="40"/>
      <c r="I28" s="40"/>
      <c r="J28" s="40"/>
      <c r="K28" s="40"/>
      <c r="L28" s="40"/>
      <c r="M28" s="41"/>
    </row>
    <row r="29" spans="1:14" ht="29.25" customHeight="1" x14ac:dyDescent="0.25">
      <c r="A29" s="7" t="s">
        <v>107</v>
      </c>
      <c r="B29" s="7">
        <f>VLOOKUP(D19,data_tables!$N$6:$V$16,9,1)</f>
        <v>0</v>
      </c>
      <c r="C29" s="18"/>
      <c r="D29" s="17"/>
      <c r="F29" s="19"/>
      <c r="G29" s="19"/>
      <c r="H29" s="19"/>
      <c r="I29" s="19"/>
      <c r="J29" s="19"/>
      <c r="K29" s="19"/>
      <c r="L29" s="19"/>
      <c r="M29" s="19"/>
    </row>
    <row r="30" spans="1:14" x14ac:dyDescent="0.25">
      <c r="F30" s="19"/>
      <c r="G30" s="19"/>
      <c r="H30" s="19"/>
      <c r="I30" s="19"/>
      <c r="J30" s="19"/>
      <c r="K30" s="19"/>
      <c r="L30" s="19"/>
      <c r="M30" s="19"/>
    </row>
    <row r="31" spans="1:14" x14ac:dyDescent="0.25">
      <c r="F31" s="19"/>
      <c r="G31" s="19"/>
      <c r="H31" s="19"/>
      <c r="I31" s="19"/>
      <c r="J31" s="19"/>
      <c r="K31" s="19"/>
      <c r="L31" s="19"/>
      <c r="M31" s="19"/>
    </row>
  </sheetData>
  <dataConsolidate/>
  <mergeCells count="10">
    <mergeCell ref="F22:M25"/>
    <mergeCell ref="F27:M28"/>
    <mergeCell ref="F2:M5"/>
    <mergeCell ref="A1:D1"/>
    <mergeCell ref="B7:C7"/>
    <mergeCell ref="B10:C10"/>
    <mergeCell ref="A8:A10"/>
    <mergeCell ref="B17:C17"/>
    <mergeCell ref="A11:A17"/>
    <mergeCell ref="A2:A7"/>
  </mergeCells>
  <pageMargins left="0.23622047244094491" right="0.23622047244094491" top="0.74803149606299213" bottom="0.74803149606299213" header="0.31496062992125984" footer="0.31496062992125984"/>
  <pageSetup paperSize="9" scale="8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data_tables!$A$2:$A$20</xm:f>
          </x14:formula1>
          <xm:sqref>C3</xm:sqref>
        </x14:dataValidation>
        <x14:dataValidation type="list" allowBlank="1" showInputMessage="1" showErrorMessage="1" xr:uid="{00000000-0002-0000-0000-000001000000}">
          <x14:formula1>
            <xm:f>data_tables!$A$23:$A$30</xm:f>
          </x14:formula1>
          <xm:sqref>C4</xm:sqref>
        </x14:dataValidation>
        <x14:dataValidation type="list" allowBlank="1" showInputMessage="1" showErrorMessage="1" xr:uid="{00000000-0002-0000-0000-000002000000}">
          <x14:formula1>
            <xm:f>data_tables!$A$33:$A$36</xm:f>
          </x14:formula1>
          <xm:sqref>C5</xm:sqref>
        </x14:dataValidation>
        <x14:dataValidation type="list" allowBlank="1" showInputMessage="1" showErrorMessage="1" xr:uid="{00000000-0002-0000-0000-000003000000}">
          <x14:formula1>
            <xm:f>data_tables!$A$39:$A$45</xm:f>
          </x14:formula1>
          <xm:sqref>C6</xm:sqref>
        </x14:dataValidation>
        <x14:dataValidation type="list" allowBlank="1" showInputMessage="1" showErrorMessage="1" xr:uid="{00000000-0002-0000-0000-000004000000}">
          <x14:formula1>
            <xm:f>data_tables!$E$2:$E$6</xm:f>
          </x14:formula1>
          <xm:sqref>C8</xm:sqref>
        </x14:dataValidation>
        <x14:dataValidation type="list" allowBlank="1" showInputMessage="1" showErrorMessage="1" xr:uid="{00000000-0002-0000-0000-000005000000}">
          <x14:formula1>
            <xm:f>data_tables!$E$9:$E$21</xm:f>
          </x14:formula1>
          <xm:sqref>C9</xm:sqref>
        </x14:dataValidation>
        <x14:dataValidation type="list" allowBlank="1" showInputMessage="1" showErrorMessage="1" xr:uid="{00000000-0002-0000-0000-000006000000}">
          <x14:formula1>
            <xm:f>data_tables!$I$2:$I$5</xm:f>
          </x14:formula1>
          <xm:sqref>C11</xm:sqref>
        </x14:dataValidation>
        <x14:dataValidation type="list" allowBlank="1" showInputMessage="1" showErrorMessage="1" xr:uid="{00000000-0002-0000-0000-000007000000}">
          <x14:formula1>
            <xm:f>data_tables!$I$9:$I$13</xm:f>
          </x14:formula1>
          <xm:sqref>C12</xm:sqref>
        </x14:dataValidation>
        <x14:dataValidation type="list" allowBlank="1" showInputMessage="1" showErrorMessage="1" xr:uid="{00000000-0002-0000-0000-000008000000}">
          <x14:formula1>
            <xm:f>data_tables!$I$17:$I$19</xm:f>
          </x14:formula1>
          <xm:sqref>C13</xm:sqref>
        </x14:dataValidation>
        <x14:dataValidation type="list" allowBlank="1" showInputMessage="1" showErrorMessage="1" xr:uid="{00000000-0002-0000-0000-000009000000}">
          <x14:formula1>
            <xm:f>data_tables!$I$23:$I$26</xm:f>
          </x14:formula1>
          <xm:sqref>C14</xm:sqref>
        </x14:dataValidation>
        <x14:dataValidation type="list" allowBlank="1" showInputMessage="1" showErrorMessage="1" xr:uid="{00000000-0002-0000-0000-00000A000000}">
          <x14:formula1>
            <xm:f>data_tables!$I$30:$I$37</xm:f>
          </x14:formula1>
          <xm:sqref>C15</xm:sqref>
        </x14:dataValidation>
        <x14:dataValidation type="list" allowBlank="1" showInputMessage="1" showErrorMessage="1" xr:uid="{00000000-0002-0000-0000-00000B000000}">
          <x14:formula1>
            <xm:f>data_tables!$I$41:$I$47</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7"/>
  <sheetViews>
    <sheetView workbookViewId="0">
      <selection activeCell="P11" sqref="P11"/>
    </sheetView>
  </sheetViews>
  <sheetFormatPr defaultRowHeight="15" x14ac:dyDescent="0.25"/>
  <cols>
    <col min="1" max="1" width="66.140625" bestFit="1" customWidth="1"/>
    <col min="2" max="2" width="6.7109375" style="1" bestFit="1" customWidth="1"/>
    <col min="5" max="5" width="49.5703125" bestFit="1" customWidth="1"/>
    <col min="6" max="6" width="9.140625" style="1"/>
    <col min="7" max="7" width="3.5703125" customWidth="1"/>
    <col min="8" max="8" width="2.5703125" customWidth="1"/>
    <col min="9" max="9" width="26" bestFit="1" customWidth="1"/>
    <col min="10" max="10" width="9.140625" style="1"/>
    <col min="11" max="11" width="3.85546875" customWidth="1"/>
    <col min="12" max="12" width="3" customWidth="1"/>
    <col min="13" max="13" width="9" customWidth="1"/>
    <col min="16" max="16" width="11.28515625" customWidth="1"/>
    <col min="17" max="17" width="11.140625" customWidth="1"/>
    <col min="22" max="22" width="19.7109375" customWidth="1"/>
  </cols>
  <sheetData>
    <row r="1" spans="1:22" x14ac:dyDescent="0.25">
      <c r="A1" s="8" t="s">
        <v>20</v>
      </c>
      <c r="B1" s="3" t="s">
        <v>117</v>
      </c>
      <c r="E1" s="6" t="s">
        <v>39</v>
      </c>
      <c r="F1" s="3" t="s">
        <v>117</v>
      </c>
      <c r="I1" s="6" t="s">
        <v>118</v>
      </c>
      <c r="J1" s="3" t="s">
        <v>117</v>
      </c>
    </row>
    <row r="2" spans="1:22" x14ac:dyDescent="0.25">
      <c r="A2" s="13"/>
      <c r="B2" s="14"/>
      <c r="E2" s="15"/>
      <c r="F2" s="14"/>
      <c r="I2" s="15"/>
      <c r="J2" s="14"/>
    </row>
    <row r="3" spans="1:22" x14ac:dyDescent="0.25">
      <c r="A3" s="2" t="s">
        <v>4</v>
      </c>
      <c r="B3" s="5">
        <v>2</v>
      </c>
      <c r="E3" s="2" t="s">
        <v>40</v>
      </c>
      <c r="F3" s="5">
        <v>-1</v>
      </c>
      <c r="I3" s="2" t="s">
        <v>67</v>
      </c>
      <c r="J3" s="5">
        <v>1</v>
      </c>
    </row>
    <row r="4" spans="1:22" x14ac:dyDescent="0.25">
      <c r="A4" s="2" t="s">
        <v>5</v>
      </c>
      <c r="B4" s="5">
        <v>3</v>
      </c>
      <c r="E4" s="2" t="s">
        <v>41</v>
      </c>
      <c r="F4" s="5">
        <v>1</v>
      </c>
      <c r="I4" s="2" t="s">
        <v>68</v>
      </c>
      <c r="J4" s="5">
        <v>2</v>
      </c>
    </row>
    <row r="5" spans="1:22" x14ac:dyDescent="0.25">
      <c r="A5" s="2" t="s">
        <v>6</v>
      </c>
      <c r="B5" s="5">
        <v>5</v>
      </c>
      <c r="E5" s="2" t="s">
        <v>42</v>
      </c>
      <c r="F5" s="5">
        <v>2</v>
      </c>
      <c r="I5" s="2" t="s">
        <v>69</v>
      </c>
      <c r="J5" s="5">
        <v>3</v>
      </c>
      <c r="N5" s="2" t="s">
        <v>124</v>
      </c>
      <c r="O5" s="9" t="s">
        <v>125</v>
      </c>
      <c r="P5" s="6" t="s">
        <v>101</v>
      </c>
      <c r="Q5" s="6" t="s">
        <v>102</v>
      </c>
      <c r="R5" s="6" t="s">
        <v>103</v>
      </c>
      <c r="S5" s="6" t="s">
        <v>104</v>
      </c>
      <c r="T5" s="6" t="s">
        <v>105</v>
      </c>
      <c r="U5" s="6" t="s">
        <v>106</v>
      </c>
      <c r="V5" s="6" t="s">
        <v>107</v>
      </c>
    </row>
    <row r="6" spans="1:22" x14ac:dyDescent="0.25">
      <c r="A6" s="2" t="s">
        <v>7</v>
      </c>
      <c r="B6" s="5">
        <v>8</v>
      </c>
      <c r="E6" s="2" t="s">
        <v>43</v>
      </c>
      <c r="F6" s="5">
        <v>3</v>
      </c>
      <c r="N6" s="2">
        <v>0</v>
      </c>
      <c r="O6" s="2">
        <v>20</v>
      </c>
      <c r="P6" s="7">
        <v>0</v>
      </c>
      <c r="Q6" s="7">
        <v>4</v>
      </c>
      <c r="R6" s="7">
        <v>0</v>
      </c>
      <c r="S6" s="7">
        <v>0</v>
      </c>
      <c r="T6" s="7">
        <v>0</v>
      </c>
      <c r="U6" s="7">
        <v>0</v>
      </c>
      <c r="V6" s="7">
        <v>0</v>
      </c>
    </row>
    <row r="7" spans="1:22" x14ac:dyDescent="0.25">
      <c r="A7" s="2" t="s">
        <v>119</v>
      </c>
      <c r="B7" s="5">
        <v>2</v>
      </c>
      <c r="N7" s="2">
        <v>21</v>
      </c>
      <c r="O7" s="2">
        <v>25</v>
      </c>
      <c r="P7" s="7">
        <v>1</v>
      </c>
      <c r="Q7" s="7">
        <v>6</v>
      </c>
      <c r="R7" s="7">
        <v>2</v>
      </c>
      <c r="S7" s="7">
        <v>0</v>
      </c>
      <c r="T7" s="7">
        <v>0</v>
      </c>
      <c r="U7" s="7" t="s">
        <v>114</v>
      </c>
      <c r="V7" s="7">
        <v>0</v>
      </c>
    </row>
    <row r="8" spans="1:22" x14ac:dyDescent="0.25">
      <c r="A8" s="2" t="s">
        <v>8</v>
      </c>
      <c r="B8" s="5">
        <v>3</v>
      </c>
      <c r="E8" s="6" t="s">
        <v>44</v>
      </c>
      <c r="F8" s="3" t="s">
        <v>117</v>
      </c>
      <c r="I8" s="6" t="s">
        <v>70</v>
      </c>
      <c r="J8" s="3" t="s">
        <v>117</v>
      </c>
      <c r="N8" s="2">
        <v>26</v>
      </c>
      <c r="O8" s="2">
        <v>30</v>
      </c>
      <c r="P8" s="7">
        <v>1</v>
      </c>
      <c r="Q8" s="7">
        <v>8</v>
      </c>
      <c r="R8" s="7">
        <v>2</v>
      </c>
      <c r="S8" s="7">
        <v>0</v>
      </c>
      <c r="T8" s="7">
        <v>0</v>
      </c>
      <c r="U8" s="7" t="s">
        <v>114</v>
      </c>
      <c r="V8" s="7">
        <v>0</v>
      </c>
    </row>
    <row r="9" spans="1:22" x14ac:dyDescent="0.25">
      <c r="A9" s="2" t="s">
        <v>9</v>
      </c>
      <c r="B9" s="5">
        <v>3</v>
      </c>
      <c r="E9" s="15"/>
      <c r="F9" s="14"/>
      <c r="I9" s="15"/>
      <c r="J9" s="14"/>
      <c r="N9" s="2">
        <v>31</v>
      </c>
      <c r="O9" s="2">
        <v>35</v>
      </c>
      <c r="P9" s="7">
        <v>2</v>
      </c>
      <c r="Q9" s="7">
        <v>12</v>
      </c>
      <c r="R9" s="7">
        <v>8</v>
      </c>
      <c r="S9" s="7">
        <v>2</v>
      </c>
      <c r="T9" s="7">
        <v>1</v>
      </c>
      <c r="U9" s="7">
        <v>1</v>
      </c>
      <c r="V9" s="7">
        <v>0</v>
      </c>
    </row>
    <row r="10" spans="1:22" x14ac:dyDescent="0.25">
      <c r="A10" s="2" t="s">
        <v>10</v>
      </c>
      <c r="B10" s="5">
        <v>3</v>
      </c>
      <c r="E10" s="2" t="s">
        <v>56</v>
      </c>
      <c r="F10" s="5">
        <v>1</v>
      </c>
      <c r="I10" s="2" t="s">
        <v>71</v>
      </c>
      <c r="J10" s="5">
        <v>2</v>
      </c>
      <c r="N10" s="2">
        <v>36</v>
      </c>
      <c r="O10" s="2">
        <v>40</v>
      </c>
      <c r="P10" s="7">
        <v>3</v>
      </c>
      <c r="Q10" s="7">
        <v>20</v>
      </c>
      <c r="R10" s="7">
        <v>10</v>
      </c>
      <c r="S10" s="7">
        <v>4</v>
      </c>
      <c r="T10" s="7">
        <v>2</v>
      </c>
      <c r="U10" s="7">
        <v>1</v>
      </c>
      <c r="V10" s="7">
        <v>0</v>
      </c>
    </row>
    <row r="11" spans="1:22" x14ac:dyDescent="0.25">
      <c r="A11" s="2" t="s">
        <v>11</v>
      </c>
      <c r="B11" s="5">
        <v>4</v>
      </c>
      <c r="E11" s="2" t="s">
        <v>45</v>
      </c>
      <c r="F11" s="5">
        <v>2</v>
      </c>
      <c r="I11" s="2" t="s">
        <v>72</v>
      </c>
      <c r="J11" s="5">
        <v>1</v>
      </c>
      <c r="N11" s="2">
        <v>41</v>
      </c>
      <c r="O11" s="2">
        <v>50</v>
      </c>
      <c r="P11" s="7">
        <v>4</v>
      </c>
      <c r="Q11" s="7">
        <v>40</v>
      </c>
      <c r="R11" s="7">
        <v>12</v>
      </c>
      <c r="S11" s="7">
        <v>6</v>
      </c>
      <c r="T11" s="7">
        <v>3</v>
      </c>
      <c r="U11" s="7">
        <v>2</v>
      </c>
      <c r="V11" s="7">
        <v>1</v>
      </c>
    </row>
    <row r="12" spans="1:22" x14ac:dyDescent="0.25">
      <c r="A12" s="2" t="s">
        <v>58</v>
      </c>
      <c r="B12" s="5">
        <v>2</v>
      </c>
      <c r="E12" s="2" t="s">
        <v>46</v>
      </c>
      <c r="F12" s="5">
        <v>8</v>
      </c>
      <c r="I12" s="2" t="s">
        <v>73</v>
      </c>
      <c r="J12" s="5">
        <v>2</v>
      </c>
      <c r="N12" s="2">
        <v>51</v>
      </c>
      <c r="O12" s="2">
        <v>60</v>
      </c>
      <c r="P12" s="7">
        <v>4</v>
      </c>
      <c r="Q12" s="7">
        <v>60</v>
      </c>
      <c r="R12" s="7">
        <v>12</v>
      </c>
      <c r="S12" s="7">
        <v>8</v>
      </c>
      <c r="T12" s="7">
        <v>4</v>
      </c>
      <c r="U12" s="7">
        <v>2</v>
      </c>
      <c r="V12" s="7">
        <v>1</v>
      </c>
    </row>
    <row r="13" spans="1:22" x14ac:dyDescent="0.25">
      <c r="A13" s="2" t="s">
        <v>59</v>
      </c>
      <c r="B13" s="5">
        <v>3</v>
      </c>
      <c r="E13" s="2" t="s">
        <v>47</v>
      </c>
      <c r="F13" s="5">
        <v>12</v>
      </c>
      <c r="I13" s="2" t="s">
        <v>74</v>
      </c>
      <c r="J13" s="5">
        <v>1</v>
      </c>
      <c r="N13" s="2">
        <v>61</v>
      </c>
      <c r="O13" s="2">
        <v>65</v>
      </c>
      <c r="P13" s="7">
        <v>5</v>
      </c>
      <c r="Q13" s="7">
        <v>80</v>
      </c>
      <c r="R13" s="7">
        <v>14</v>
      </c>
      <c r="S13" s="7">
        <v>10</v>
      </c>
      <c r="T13" s="7">
        <v>5</v>
      </c>
      <c r="U13" s="7">
        <v>3</v>
      </c>
      <c r="V13" s="7">
        <v>1</v>
      </c>
    </row>
    <row r="14" spans="1:22" x14ac:dyDescent="0.25">
      <c r="A14" s="2" t="s">
        <v>60</v>
      </c>
      <c r="B14" s="5">
        <v>3</v>
      </c>
      <c r="E14" s="2" t="s">
        <v>48</v>
      </c>
      <c r="F14" s="5">
        <v>16</v>
      </c>
      <c r="N14" s="2">
        <v>66</v>
      </c>
      <c r="O14" s="2">
        <v>70</v>
      </c>
      <c r="P14" s="7">
        <v>6</v>
      </c>
      <c r="Q14" s="7">
        <v>100</v>
      </c>
      <c r="R14" s="7">
        <v>16</v>
      </c>
      <c r="S14" s="7">
        <v>12</v>
      </c>
      <c r="T14" s="7">
        <v>6</v>
      </c>
      <c r="U14" s="7">
        <v>4</v>
      </c>
      <c r="V14" s="7">
        <v>2</v>
      </c>
    </row>
    <row r="15" spans="1:22" x14ac:dyDescent="0.25">
      <c r="A15" s="2" t="s">
        <v>61</v>
      </c>
      <c r="B15" s="5">
        <v>4</v>
      </c>
      <c r="E15" s="2" t="s">
        <v>49</v>
      </c>
      <c r="F15" s="5">
        <v>20</v>
      </c>
      <c r="N15" s="2">
        <v>71</v>
      </c>
      <c r="O15" s="2">
        <v>75</v>
      </c>
      <c r="P15" s="7">
        <v>10</v>
      </c>
      <c r="Q15" s="7">
        <v>150</v>
      </c>
      <c r="R15" s="7">
        <v>24</v>
      </c>
      <c r="S15" s="7">
        <v>18</v>
      </c>
      <c r="T15" s="7">
        <v>9</v>
      </c>
      <c r="U15" s="7">
        <v>6</v>
      </c>
      <c r="V15" s="7">
        <v>3</v>
      </c>
    </row>
    <row r="16" spans="1:22" x14ac:dyDescent="0.25">
      <c r="A16" s="2" t="s">
        <v>62</v>
      </c>
      <c r="B16" s="5">
        <v>7</v>
      </c>
      <c r="E16" s="2" t="s">
        <v>50</v>
      </c>
      <c r="F16" s="5">
        <v>24</v>
      </c>
      <c r="I16" s="8" t="s">
        <v>75</v>
      </c>
      <c r="J16" s="3" t="s">
        <v>117</v>
      </c>
      <c r="N16" s="2">
        <v>76</v>
      </c>
      <c r="O16" s="10" t="s">
        <v>126</v>
      </c>
      <c r="P16" s="7" t="s">
        <v>109</v>
      </c>
      <c r="Q16" s="7" t="s">
        <v>110</v>
      </c>
      <c r="R16" s="7" t="s">
        <v>111</v>
      </c>
      <c r="S16" s="7" t="s">
        <v>112</v>
      </c>
      <c r="T16" s="7" t="s">
        <v>113</v>
      </c>
      <c r="U16" s="7" t="s">
        <v>115</v>
      </c>
      <c r="V16" s="7">
        <v>3</v>
      </c>
    </row>
    <row r="17" spans="1:10" x14ac:dyDescent="0.25">
      <c r="A17" s="2" t="s">
        <v>63</v>
      </c>
      <c r="B17" s="5">
        <v>2</v>
      </c>
      <c r="E17" s="2" t="s">
        <v>51</v>
      </c>
      <c r="F17" s="5">
        <v>28</v>
      </c>
      <c r="I17" s="13"/>
      <c r="J17" s="14"/>
    </row>
    <row r="18" spans="1:10" x14ac:dyDescent="0.25">
      <c r="A18" s="2" t="s">
        <v>64</v>
      </c>
      <c r="B18" s="5">
        <v>5</v>
      </c>
      <c r="E18" s="2" t="s">
        <v>52</v>
      </c>
      <c r="F18" s="5">
        <v>34</v>
      </c>
      <c r="I18" s="2" t="s">
        <v>76</v>
      </c>
      <c r="J18" s="5">
        <v>0</v>
      </c>
    </row>
    <row r="19" spans="1:10" x14ac:dyDescent="0.25">
      <c r="A19" s="2" t="s">
        <v>65</v>
      </c>
      <c r="B19" s="5">
        <v>7</v>
      </c>
      <c r="E19" s="2" t="s">
        <v>53</v>
      </c>
      <c r="F19" s="5">
        <v>42</v>
      </c>
      <c r="I19" s="2" t="s">
        <v>77</v>
      </c>
      <c r="J19" s="5">
        <v>2</v>
      </c>
    </row>
    <row r="20" spans="1:10" x14ac:dyDescent="0.25">
      <c r="A20" s="2" t="s">
        <v>66</v>
      </c>
      <c r="B20" s="5">
        <v>9</v>
      </c>
      <c r="E20" s="2" t="s">
        <v>54</v>
      </c>
      <c r="F20" s="5">
        <v>50</v>
      </c>
    </row>
    <row r="21" spans="1:10" x14ac:dyDescent="0.25">
      <c r="E21" s="2" t="s">
        <v>55</v>
      </c>
      <c r="F21" s="5">
        <v>58</v>
      </c>
    </row>
    <row r="22" spans="1:10" x14ac:dyDescent="0.25">
      <c r="A22" s="6" t="s">
        <v>21</v>
      </c>
      <c r="B22" s="3" t="s">
        <v>117</v>
      </c>
      <c r="I22" s="8" t="s">
        <v>78</v>
      </c>
      <c r="J22" s="3" t="s">
        <v>117</v>
      </c>
    </row>
    <row r="23" spans="1:10" x14ac:dyDescent="0.25">
      <c r="A23" s="15"/>
      <c r="B23" s="14"/>
      <c r="I23" s="2"/>
      <c r="J23" s="5"/>
    </row>
    <row r="24" spans="1:10" x14ac:dyDescent="0.25">
      <c r="A24" s="2" t="s">
        <v>13</v>
      </c>
      <c r="B24" s="5">
        <v>1</v>
      </c>
      <c r="I24" s="2" t="s">
        <v>79</v>
      </c>
      <c r="J24" s="5">
        <v>1</v>
      </c>
    </row>
    <row r="25" spans="1:10" x14ac:dyDescent="0.25">
      <c r="A25" s="2" t="s">
        <v>14</v>
      </c>
      <c r="B25" s="5">
        <v>2</v>
      </c>
      <c r="I25" s="2" t="s">
        <v>120</v>
      </c>
      <c r="J25" s="5">
        <v>2</v>
      </c>
    </row>
    <row r="26" spans="1:10" x14ac:dyDescent="0.25">
      <c r="A26" s="2" t="s">
        <v>15</v>
      </c>
      <c r="B26" s="5">
        <v>2</v>
      </c>
      <c r="I26" s="2" t="s">
        <v>80</v>
      </c>
      <c r="J26" s="5">
        <v>3</v>
      </c>
    </row>
    <row r="27" spans="1:10" x14ac:dyDescent="0.25">
      <c r="A27" s="2" t="s">
        <v>16</v>
      </c>
      <c r="B27" s="5">
        <v>3</v>
      </c>
    </row>
    <row r="28" spans="1:10" x14ac:dyDescent="0.25">
      <c r="A28" s="2" t="s">
        <v>17</v>
      </c>
      <c r="B28" s="5">
        <v>4</v>
      </c>
    </row>
    <row r="29" spans="1:10" x14ac:dyDescent="0.25">
      <c r="A29" s="2" t="s">
        <v>18</v>
      </c>
      <c r="B29" s="5">
        <v>4</v>
      </c>
      <c r="I29" s="6" t="s">
        <v>81</v>
      </c>
      <c r="J29" s="3" t="s">
        <v>117</v>
      </c>
    </row>
    <row r="30" spans="1:10" x14ac:dyDescent="0.25">
      <c r="A30" s="2" t="s">
        <v>19</v>
      </c>
      <c r="B30" s="5">
        <v>5</v>
      </c>
      <c r="I30" s="15"/>
      <c r="J30" s="14"/>
    </row>
    <row r="31" spans="1:10" x14ac:dyDescent="0.25">
      <c r="I31" s="2" t="s">
        <v>82</v>
      </c>
      <c r="J31" s="5">
        <v>1</v>
      </c>
    </row>
    <row r="32" spans="1:10" x14ac:dyDescent="0.25">
      <c r="A32" s="6" t="s">
        <v>22</v>
      </c>
      <c r="B32" s="3" t="s">
        <v>117</v>
      </c>
      <c r="I32" s="2" t="s">
        <v>83</v>
      </c>
      <c r="J32" s="5">
        <v>1</v>
      </c>
    </row>
    <row r="33" spans="1:10" x14ac:dyDescent="0.25">
      <c r="A33" s="15"/>
      <c r="B33" s="14"/>
      <c r="I33" s="2" t="s">
        <v>11</v>
      </c>
      <c r="J33" s="5">
        <v>1</v>
      </c>
    </row>
    <row r="34" spans="1:10" x14ac:dyDescent="0.25">
      <c r="A34" s="2" t="s">
        <v>23</v>
      </c>
      <c r="B34" s="5">
        <v>1</v>
      </c>
      <c r="I34" s="2" t="s">
        <v>84</v>
      </c>
      <c r="J34" s="5">
        <v>1</v>
      </c>
    </row>
    <row r="35" spans="1:10" x14ac:dyDescent="0.25">
      <c r="A35" s="2" t="s">
        <v>24</v>
      </c>
      <c r="B35" s="5">
        <v>2</v>
      </c>
      <c r="I35" s="2" t="s">
        <v>85</v>
      </c>
      <c r="J35" s="5">
        <v>1</v>
      </c>
    </row>
    <row r="36" spans="1:10" x14ac:dyDescent="0.25">
      <c r="A36" s="2" t="s">
        <v>25</v>
      </c>
      <c r="B36" s="5">
        <v>3</v>
      </c>
      <c r="I36" s="2" t="s">
        <v>121</v>
      </c>
      <c r="J36" s="5">
        <v>1</v>
      </c>
    </row>
    <row r="37" spans="1:10" x14ac:dyDescent="0.25">
      <c r="I37" s="2" t="s">
        <v>131</v>
      </c>
      <c r="J37" s="5"/>
    </row>
    <row r="38" spans="1:10" x14ac:dyDescent="0.25">
      <c r="A38" s="6" t="s">
        <v>33</v>
      </c>
      <c r="B38" s="3" t="s">
        <v>117</v>
      </c>
    </row>
    <row r="39" spans="1:10" x14ac:dyDescent="0.25">
      <c r="A39" s="15"/>
      <c r="B39" s="14"/>
    </row>
    <row r="40" spans="1:10" x14ac:dyDescent="0.25">
      <c r="A40" s="2" t="s">
        <v>28</v>
      </c>
      <c r="B40" s="5">
        <v>2</v>
      </c>
      <c r="I40" s="6" t="s">
        <v>86</v>
      </c>
      <c r="J40" s="3" t="s">
        <v>117</v>
      </c>
    </row>
    <row r="41" spans="1:10" x14ac:dyDescent="0.25">
      <c r="A41" s="2" t="s">
        <v>29</v>
      </c>
      <c r="B41" s="5">
        <v>3</v>
      </c>
      <c r="I41" s="2"/>
      <c r="J41" s="5"/>
    </row>
    <row r="42" spans="1:10" x14ac:dyDescent="0.25">
      <c r="A42" s="2" t="s">
        <v>30</v>
      </c>
      <c r="B42" s="5">
        <v>3</v>
      </c>
      <c r="I42" s="2" t="s">
        <v>87</v>
      </c>
      <c r="J42" s="5">
        <v>-2</v>
      </c>
    </row>
    <row r="43" spans="1:10" x14ac:dyDescent="0.25">
      <c r="A43" s="2" t="s">
        <v>31</v>
      </c>
      <c r="B43" s="5">
        <v>4</v>
      </c>
      <c r="I43" s="2" t="s">
        <v>88</v>
      </c>
      <c r="J43" s="5">
        <v>-2</v>
      </c>
    </row>
    <row r="44" spans="1:10" x14ac:dyDescent="0.25">
      <c r="A44" s="2" t="s">
        <v>122</v>
      </c>
      <c r="B44" s="5">
        <v>4</v>
      </c>
      <c r="I44" s="2" t="s">
        <v>89</v>
      </c>
      <c r="J44" s="5">
        <v>-2</v>
      </c>
    </row>
    <row r="45" spans="1:10" x14ac:dyDescent="0.25">
      <c r="A45" s="2" t="s">
        <v>32</v>
      </c>
      <c r="B45" s="5">
        <v>5</v>
      </c>
      <c r="I45" s="2" t="s">
        <v>90</v>
      </c>
      <c r="J45" s="5">
        <v>-2</v>
      </c>
    </row>
    <row r="46" spans="1:10" x14ac:dyDescent="0.25">
      <c r="I46" s="2" t="s">
        <v>91</v>
      </c>
      <c r="J46" s="5">
        <v>-2</v>
      </c>
    </row>
    <row r="47" spans="1:10" x14ac:dyDescent="0.25">
      <c r="I47" s="2" t="s">
        <v>131</v>
      </c>
      <c r="J47" s="5"/>
    </row>
  </sheetData>
  <sheetProtection password="827B"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Medical Risk Assessment</vt:lpstr>
      <vt:lpstr>data_tables</vt:lpstr>
      <vt:lpstr>'Medical Risk Assessment'!Print_Area</vt:lpstr>
    </vt:vector>
  </TitlesOfParts>
  <Company>Gateshead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Smith</dc:creator>
  <cp:lastModifiedBy>Jim Jones</cp:lastModifiedBy>
  <cp:lastPrinted>2017-05-31T14:55:45Z</cp:lastPrinted>
  <dcterms:created xsi:type="dcterms:W3CDTF">2017-05-31T08:13:12Z</dcterms:created>
  <dcterms:modified xsi:type="dcterms:W3CDTF">2021-06-21T17:00:04Z</dcterms:modified>
</cp:coreProperties>
</file>